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mc:AlternateContent xmlns:mc="http://schemas.openxmlformats.org/markup-compatibility/2006">
    <mc:Choice Requires="x15">
      <x15ac:absPath xmlns:x15ac="http://schemas.microsoft.com/office/spreadsheetml/2010/11/ac" url="https://laureauas-my.sharepoint.com/personal/virpekk_laurea_fi/Documents/Virve/Laurea/dCELL/MOOC_tiimi/Verkko-opintojen mitoituslaskuri/"/>
    </mc:Choice>
  </mc:AlternateContent>
  <xr:revisionPtr revIDLastSave="3" documentId="8_{14503EC9-D662-425B-84B6-378CB02A50F4}" xr6:coauthVersionLast="47" xr6:coauthVersionMax="47" xr10:uidLastSave="{1F545134-6F93-4A73-9F81-B4612F468800}"/>
  <bookViews>
    <workbookView xWindow="-28920" yWindow="-120" windowWidth="29040" windowHeight="15840" xr2:uid="{00000000-000D-0000-FFFF-FFFF00000000}"/>
  </bookViews>
  <sheets>
    <sheet name="Mitoituslaskuri"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D47" i="1"/>
  <c r="D46" i="1"/>
  <c r="D45" i="1"/>
  <c r="D41" i="1"/>
  <c r="D40" i="1"/>
  <c r="D36" i="1"/>
  <c r="D35" i="1"/>
  <c r="D34" i="1"/>
  <c r="D30" i="1"/>
  <c r="D28" i="1"/>
  <c r="D27" i="1"/>
  <c r="D22" i="1"/>
  <c r="D21" i="1"/>
  <c r="D20" i="1"/>
  <c r="D19" i="1"/>
  <c r="D16" i="1"/>
  <c r="C52" i="1" s="1"/>
  <c r="D48" i="1" l="1"/>
  <c r="C57" i="1" s="1"/>
  <c r="D42" i="1"/>
  <c r="C56" i="1" s="1"/>
  <c r="D37" i="1"/>
  <c r="C55" i="1" s="1"/>
  <c r="D31" i="1"/>
  <c r="C54" i="1" s="1"/>
  <c r="D23" i="1"/>
  <c r="C53" i="1" s="1"/>
  <c r="C58" i="1" l="1"/>
  <c r="D53" i="1" s="1"/>
  <c r="D56" i="1" l="1"/>
  <c r="D55" i="1"/>
  <c r="C59" i="1"/>
  <c r="D54" i="1"/>
  <c r="D52" i="1"/>
  <c r="D57" i="1"/>
  <c r="D58" i="1" l="1"/>
</calcChain>
</file>

<file path=xl/sharedStrings.xml><?xml version="1.0" encoding="utf-8"?>
<sst xmlns="http://schemas.openxmlformats.org/spreadsheetml/2006/main" count="94" uniqueCount="76">
  <si>
    <t>STUDY TIME ALLOCATION CALCULATOR FOR ONLINE STUDIES</t>
  </si>
  <si>
    <t>Calculator for estimating study time allocation for xMOOCs</t>
  </si>
  <si>
    <r>
      <t>The study time allocation is based on the workload of the average student to complete the course. 1 credit corresponds to approximately 27 hours of student work. The study time allocation calculator is intended as a tool for the teacher to plan the delivery of the course.</t>
    </r>
    <r>
      <rPr>
        <b/>
        <sz val="11"/>
        <color rgb="FF000000"/>
        <rFont val="Aptos Narrow"/>
        <family val="2"/>
      </rPr>
      <t xml:space="preserve"> NOTE! You can only fill in the pink cells in the table!</t>
    </r>
    <r>
      <rPr>
        <sz val="11"/>
        <color rgb="FF000000"/>
        <rFont val="Aptos Narrow"/>
      </rPr>
      <t xml:space="preserve">
It is a good idea to write an estimate of how much time should be allocated on average to each assignment or activity in the study instructions. This can be done, for example, at module or section level.</t>
    </r>
  </si>
  <si>
    <t>Study:</t>
  </si>
  <si>
    <t>Scope of the course in credits</t>
  </si>
  <si>
    <t>ECTS credits</t>
  </si>
  <si>
    <t>Scope of the course in hours</t>
  </si>
  <si>
    <t>Hours</t>
  </si>
  <si>
    <t>Getting familiar with the virtual learning environment and study instructions</t>
  </si>
  <si>
    <t>Reading general instructions</t>
  </si>
  <si>
    <t>20 min</t>
  </si>
  <si>
    <t>Getting to know the virtual learning environment</t>
  </si>
  <si>
    <r>
      <t xml:space="preserve">Reading text </t>
    </r>
    <r>
      <rPr>
        <sz val="11"/>
        <color rgb="FF000000"/>
        <rFont val="Aptos Narrow"/>
      </rPr>
      <t>(1 page is appromately 250 words)</t>
    </r>
  </si>
  <si>
    <t>Pages</t>
  </si>
  <si>
    <t>Browsing general text*</t>
  </si>
  <si>
    <t>13-15 pages in hour</t>
  </si>
  <si>
    <t>Browsing demanding text**</t>
  </si>
  <si>
    <t>10-12 pages in hour</t>
  </si>
  <si>
    <t>Comprehensive reading of general text</t>
  </si>
  <si>
    <t>7-9 pages in hour</t>
  </si>
  <si>
    <t>Comprehensive reading of demanding text</t>
  </si>
  <si>
    <t>6-7 pages in hour</t>
  </si>
  <si>
    <t>* General text: general everyday text with relatively few new vocabulary and/or concepts.</t>
  </si>
  <si>
    <t>** Demanding text: more demanding scientific text that introduces new vocabulary and/or concepts to the reader.</t>
  </si>
  <si>
    <t>Media</t>
  </si>
  <si>
    <t>Duration of media</t>
  </si>
  <si>
    <t>Videos (minutes)</t>
  </si>
  <si>
    <t>Total media duration multiplied by 1.5</t>
  </si>
  <si>
    <t>Podcasts (minutes)</t>
  </si>
  <si>
    <t>Number of graphic expressions</t>
  </si>
  <si>
    <t>Infographics, charts, statistics and other visual expressions of information</t>
  </si>
  <si>
    <t>5 minutes per visual expression</t>
  </si>
  <si>
    <r>
      <t xml:space="preserve">Producing text </t>
    </r>
    <r>
      <rPr>
        <sz val="11"/>
        <color rgb="FF000000"/>
        <rFont val="Aptos Narrow"/>
      </rPr>
      <t>(1 page is approximately 250 words)</t>
    </r>
  </si>
  <si>
    <t>Easy text</t>
  </si>
  <si>
    <t>1,5 hours/1 page</t>
  </si>
  <si>
    <t>Demanding text</t>
  </si>
  <si>
    <t>2,5 hours/1 page</t>
  </si>
  <si>
    <t>Discussion assignment, expressing an opinion or an idea, reflecting on experiences, etc.</t>
  </si>
  <si>
    <t>1 hour/ 1 page</t>
  </si>
  <si>
    <t>Tests and Quizzes</t>
  </si>
  <si>
    <t>Number of questions</t>
  </si>
  <si>
    <t>Number of questions (true/false, multiple choice combine etc.)</t>
  </si>
  <si>
    <t>2 minutes per question</t>
  </si>
  <si>
    <t>Number of questions requiring in-depth application (e.g. questions based on case examples)</t>
  </si>
  <si>
    <t>5 minutes per question</t>
  </si>
  <si>
    <t>Gamified and interactive elements</t>
  </si>
  <si>
    <t>Number of elements</t>
  </si>
  <si>
    <t>Simple data visualization with interactive and/or gamified tools *</t>
  </si>
  <si>
    <t>2 minutes per element</t>
  </si>
  <si>
    <t>Rehearsal/practice with interactive and/or game-based tools **</t>
  </si>
  <si>
    <t>15 minutes per element</t>
  </si>
  <si>
    <t>Extensive knowledge assimilation, application, and assessment using interactive and/or gamified tools ***</t>
  </si>
  <si>
    <t>30 minutes per element</t>
  </si>
  <si>
    <t>* E.g., a simple Image Hotspot, Image Juxtaposition, Accordion produced with H5P tools.</t>
  </si>
  <si>
    <t>** E.g., Dialog Cards, Drag &amp; Drop, Image Slider, Course Presentation etc. produced with H5P tools.</t>
  </si>
  <si>
    <t>*** E.g. Branching Scenario, Interactive Video and Virtual Tour etc. produced with H5P tools.</t>
  </si>
  <si>
    <t>%</t>
  </si>
  <si>
    <t>Reading text</t>
  </si>
  <si>
    <t>Producing text</t>
  </si>
  <si>
    <t>Tests and quizzes</t>
  </si>
  <si>
    <t>Total time</t>
  </si>
  <si>
    <t>ECTS credits with this time use</t>
  </si>
  <si>
    <t xml:space="preserve">References: </t>
  </si>
  <si>
    <t xml:space="preserve">Credit calculator. University of Helsinki. https://blogs.helsinki.fi/viikkipeda/materiaaleja/ </t>
  </si>
  <si>
    <t>Verkko-oppimisen muotoilukirja. 2019. Fitech.  https://fitech.io/app/uploads/2019/09/Verkko-oppimisen-muotoilukirja-v-1.4.1-web.pdf (In Finnish)</t>
  </si>
  <si>
    <t>Beer, N. 2019. Estimating Student Workload During the Learning Design of Online Courses: Creating a Student Workload Calculator. Conference paper 18th European Conference on e-Learning. https://www.researchgate.net/publication/337486871_Estimating_Student_Workload_During_the_Learning_Design_of_Online_Courses_Creating_a_Student_Workload_Calculator</t>
  </si>
  <si>
    <t>Laurean yleinen opintojen kuormituslaskuri. (In Finnish)</t>
  </si>
  <si>
    <t xml:space="preserve">Study time allocation calculator has been created in 09/2024 by: </t>
  </si>
  <si>
    <t>Husman, Katariina</t>
  </si>
  <si>
    <t>Kulomaa, Heli</t>
  </si>
  <si>
    <t>Leppä, Niklas</t>
  </si>
  <si>
    <t>Pekkarinen, Virve</t>
  </si>
  <si>
    <t>Tolonen, Tomi</t>
  </si>
  <si>
    <t>Laurea University of Applied Sciences</t>
  </si>
  <si>
    <t>CC BY-SA</t>
  </si>
  <si>
    <t>Study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</si>
</sst>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font>
      <sz val="11"/>
      <color theme="1"/>
      <name val="Aptos Narrow"/>
      <family val="2"/>
      <scheme val="minor"/>
    </font>
    <font>
      <b/>
      <sz val="11"/>
      <color theme="1"/>
      <name val="Aptos Narrow"/>
      <family val="2"/>
      <scheme val="minor"/>
    </font>
    <font>
      <sz val="10"/>
      <name val="Arial"/>
    </font>
    <font>
      <sz val="10"/>
      <name val="Arial"/>
      <family val="2"/>
    </font>
    <font>
      <sz val="11"/>
      <color rgb="FF242424"/>
      <name val="Aptos Narrow"/>
      <charset val="1"/>
    </font>
    <font>
      <b/>
      <sz val="11"/>
      <color rgb="FF000000"/>
      <name val="Aptos Narrow"/>
      <family val="2"/>
      <scheme val="minor"/>
    </font>
    <font>
      <sz val="11"/>
      <color rgb="FF000000"/>
      <name val="Aptos Narrow"/>
      <charset val="1"/>
    </font>
    <font>
      <b/>
      <sz val="18"/>
      <name val="Aptos Narrow"/>
      <family val="2"/>
      <scheme val="minor"/>
    </font>
    <font>
      <sz val="12"/>
      <name val="Aptos Narrow"/>
      <family val="2"/>
      <scheme val="minor"/>
    </font>
    <font>
      <b/>
      <sz val="12"/>
      <name val="Aptos Narrow"/>
      <family val="2"/>
      <scheme val="minor"/>
    </font>
    <font>
      <sz val="11"/>
      <name val="Aptos Narrow"/>
      <family val="2"/>
      <scheme val="minor"/>
    </font>
    <font>
      <b/>
      <sz val="18"/>
      <color rgb="FF009FE3"/>
      <name val="Aptos Narrow"/>
      <family val="2"/>
      <scheme val="minor"/>
    </font>
    <font>
      <sz val="11"/>
      <color rgb="FF000000"/>
      <name val="Aptos Narrow"/>
      <family val="2"/>
    </font>
    <font>
      <b/>
      <sz val="11"/>
      <name val="Aptos Narrow"/>
      <family val="2"/>
      <scheme val="minor"/>
    </font>
    <font>
      <sz val="11"/>
      <color rgb="FF000000"/>
      <name val="Aptos Narrow"/>
    </font>
    <font>
      <i/>
      <sz val="9"/>
      <color theme="1"/>
      <name val="Aptos Narrow"/>
      <family val="2"/>
      <scheme val="minor"/>
    </font>
    <font>
      <b/>
      <i/>
      <sz val="11"/>
      <color theme="1"/>
      <name val="Aptos Narrow"/>
      <family val="2"/>
      <scheme val="minor"/>
    </font>
    <font>
      <i/>
      <sz val="11"/>
      <color theme="1"/>
      <name val="Aptos Narrow"/>
      <family val="2"/>
      <scheme val="minor"/>
    </font>
    <font>
      <b/>
      <sz val="11"/>
      <color rgb="FF000000"/>
      <name val="Aptos Narrow"/>
      <family val="2"/>
    </font>
  </fonts>
  <fills count="6">
    <fill>
      <patternFill patternType="none"/>
    </fill>
    <fill>
      <patternFill patternType="gray125"/>
    </fill>
    <fill>
      <patternFill patternType="solid">
        <fgColor theme="0"/>
        <bgColor indexed="64"/>
      </patternFill>
    </fill>
    <fill>
      <patternFill patternType="solid">
        <fgColor rgb="FF65CFFF"/>
        <bgColor indexed="64"/>
      </patternFill>
    </fill>
    <fill>
      <patternFill patternType="solid">
        <fgColor rgb="FFF4A6C9"/>
        <bgColor indexed="64"/>
      </patternFill>
    </fill>
    <fill>
      <patternFill patternType="solid">
        <fgColor theme="7" tint="0.79998168889431442"/>
        <bgColor indexed="64"/>
      </patternFill>
    </fill>
  </fills>
  <borders count="2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1">
    <xf numFmtId="0" fontId="0" fillId="0" borderId="0"/>
  </cellStyleXfs>
  <cellXfs count="84">
    <xf numFmtId="0" fontId="0" fillId="0" borderId="0" xfId="0"/>
    <xf numFmtId="0" fontId="8" fillId="2" borderId="0" xfId="0" applyFont="1" applyFill="1"/>
    <xf numFmtId="0" fontId="9" fillId="2" borderId="0" xfId="0" applyFont="1" applyFill="1" applyAlignment="1" applyProtection="1">
      <alignment horizontal="left"/>
      <protection locked="0"/>
    </xf>
    <xf numFmtId="0" fontId="8" fillId="2" borderId="0" xfId="0" applyFont="1" applyFill="1" applyAlignment="1">
      <alignment horizontal="left"/>
    </xf>
    <xf numFmtId="0" fontId="10" fillId="3" borderId="5" xfId="0" applyFont="1" applyFill="1" applyBorder="1" applyAlignment="1">
      <alignment wrapText="1"/>
    </xf>
    <xf numFmtId="0" fontId="10" fillId="3" borderId="6" xfId="0" applyFont="1" applyFill="1" applyBorder="1"/>
    <xf numFmtId="0" fontId="10" fillId="3" borderId="7" xfId="0" applyFont="1" applyFill="1" applyBorder="1"/>
    <xf numFmtId="0" fontId="10" fillId="3" borderId="0" xfId="0" applyFont="1" applyFill="1"/>
    <xf numFmtId="0" fontId="10" fillId="3" borderId="12" xfId="0" applyFont="1" applyFill="1" applyBorder="1"/>
    <xf numFmtId="0" fontId="10" fillId="3" borderId="13" xfId="0" applyFont="1" applyFill="1" applyBorder="1"/>
    <xf numFmtId="0" fontId="10" fillId="3" borderId="9" xfId="0" applyFont="1" applyFill="1" applyBorder="1"/>
    <xf numFmtId="0" fontId="10" fillId="3" borderId="10" xfId="0" applyFont="1" applyFill="1" applyBorder="1"/>
    <xf numFmtId="0" fontId="11" fillId="2" borderId="0" xfId="0" applyFont="1" applyFill="1"/>
    <xf numFmtId="0" fontId="7" fillId="2" borderId="0" xfId="0" applyFont="1" applyFill="1"/>
    <xf numFmtId="0" fontId="7" fillId="2" borderId="0" xfId="0" applyFont="1" applyFill="1" applyAlignment="1">
      <alignment horizontal="left"/>
    </xf>
    <xf numFmtId="0" fontId="1" fillId="2" borderId="0" xfId="0" applyFont="1" applyFill="1"/>
    <xf numFmtId="0" fontId="0" fillId="2" borderId="0" xfId="0" applyFill="1"/>
    <xf numFmtId="0" fontId="0" fillId="2" borderId="0" xfId="0" applyFill="1" applyAlignment="1">
      <alignment horizontal="left"/>
    </xf>
    <xf numFmtId="0" fontId="8" fillId="2" borderId="0" xfId="0" applyFont="1" applyFill="1" applyAlignment="1">
      <alignment horizontal="center"/>
    </xf>
    <xf numFmtId="0" fontId="8" fillId="2" borderId="0" xfId="0" applyFont="1" applyFill="1" applyAlignment="1">
      <alignment horizontal="left" indent="12"/>
    </xf>
    <xf numFmtId="1" fontId="9" fillId="2" borderId="0" xfId="0" applyNumberFormat="1" applyFont="1" applyFill="1" applyAlignment="1">
      <alignment horizontal="center"/>
    </xf>
    <xf numFmtId="0" fontId="2" fillId="2" borderId="0" xfId="0" applyFont="1" applyFill="1" applyAlignment="1">
      <alignment horizontal="left"/>
    </xf>
    <xf numFmtId="0" fontId="2" fillId="2" borderId="0" xfId="0" applyFont="1" applyFill="1"/>
    <xf numFmtId="0" fontId="3" fillId="2" borderId="0" xfId="0" applyFont="1" applyFill="1"/>
    <xf numFmtId="0" fontId="0" fillId="2" borderId="0" xfId="0" applyFill="1" applyAlignment="1">
      <alignment wrapText="1"/>
    </xf>
    <xf numFmtId="0" fontId="6" fillId="2" borderId="0" xfId="0" applyFont="1" applyFill="1" applyAlignment="1">
      <alignment wrapText="1"/>
    </xf>
    <xf numFmtId="0" fontId="4" fillId="2" borderId="0" xfId="0" applyFont="1" applyFill="1"/>
    <xf numFmtId="0" fontId="10" fillId="3" borderId="11" xfId="0" applyFont="1" applyFill="1" applyBorder="1" applyAlignment="1">
      <alignment horizontal="left"/>
    </xf>
    <xf numFmtId="0" fontId="1" fillId="2" borderId="3" xfId="0" applyFont="1" applyFill="1" applyBorder="1" applyAlignment="1">
      <alignment wrapText="1"/>
    </xf>
    <xf numFmtId="0" fontId="0" fillId="2" borderId="3" xfId="0" applyFill="1" applyBorder="1"/>
    <xf numFmtId="0" fontId="5" fillId="2" borderId="3" xfId="0" applyFont="1" applyFill="1" applyBorder="1" applyAlignment="1">
      <alignment horizontal="left"/>
    </xf>
    <xf numFmtId="0" fontId="1" fillId="2" borderId="3" xfId="0" applyFont="1" applyFill="1" applyBorder="1"/>
    <xf numFmtId="0" fontId="1" fillId="2" borderId="3" xfId="0" applyFont="1" applyFill="1" applyBorder="1" applyAlignment="1">
      <alignment horizontal="left"/>
    </xf>
    <xf numFmtId="0" fontId="0" fillId="2" borderId="3" xfId="0" applyFill="1" applyBorder="1" applyAlignment="1">
      <alignment horizontal="left"/>
    </xf>
    <xf numFmtId="0" fontId="5" fillId="2" borderId="3" xfId="0" applyFont="1" applyFill="1" applyBorder="1"/>
    <xf numFmtId="0" fontId="0" fillId="2" borderId="3" xfId="0" applyFill="1" applyBorder="1" applyAlignment="1">
      <alignment wrapText="1"/>
    </xf>
    <xf numFmtId="2" fontId="0" fillId="0" borderId="0" xfId="0" applyNumberFormat="1" applyAlignment="1">
      <alignment horizontal="left"/>
    </xf>
    <xf numFmtId="0" fontId="1" fillId="2" borderId="1" xfId="0" applyFont="1" applyFill="1" applyBorder="1" applyAlignment="1">
      <alignment wrapText="1"/>
    </xf>
    <xf numFmtId="0" fontId="5" fillId="2" borderId="2" xfId="0" applyFont="1" applyFill="1" applyBorder="1" applyAlignment="1">
      <alignment horizontal="left"/>
    </xf>
    <xf numFmtId="0" fontId="0" fillId="2" borderId="2" xfId="0" applyFill="1" applyBorder="1" applyAlignment="1">
      <alignment horizontal="left"/>
    </xf>
    <xf numFmtId="0" fontId="0" fillId="2" borderId="1" xfId="0" applyFill="1" applyBorder="1"/>
    <xf numFmtId="2" fontId="0" fillId="2" borderId="2" xfId="0" applyNumberFormat="1" applyFill="1" applyBorder="1" applyAlignment="1">
      <alignment horizontal="left"/>
    </xf>
    <xf numFmtId="0" fontId="0" fillId="2" borderId="20" xfId="0" applyFill="1" applyBorder="1" applyAlignment="1">
      <alignment horizontal="left"/>
    </xf>
    <xf numFmtId="164" fontId="0" fillId="2" borderId="3" xfId="0" applyNumberFormat="1" applyFill="1" applyBorder="1" applyAlignment="1">
      <alignment horizontal="left"/>
    </xf>
    <xf numFmtId="0" fontId="12" fillId="2" borderId="3" xfId="0" applyFont="1" applyFill="1" applyBorder="1" applyAlignment="1">
      <alignment wrapText="1"/>
    </xf>
    <xf numFmtId="0" fontId="10" fillId="2" borderId="1" xfId="0" applyFont="1" applyFill="1" applyBorder="1" applyAlignment="1">
      <alignment vertical="top"/>
    </xf>
    <xf numFmtId="0" fontId="10" fillId="2" borderId="2" xfId="0" applyFont="1" applyFill="1" applyBorder="1"/>
    <xf numFmtId="0" fontId="10" fillId="2" borderId="3" xfId="0" applyFont="1" applyFill="1" applyBorder="1"/>
    <xf numFmtId="0" fontId="10" fillId="2" borderId="1" xfId="0" applyFont="1" applyFill="1" applyBorder="1"/>
    <xf numFmtId="164" fontId="10" fillId="3" borderId="15" xfId="0" applyNumberFormat="1" applyFont="1" applyFill="1" applyBorder="1"/>
    <xf numFmtId="164" fontId="10" fillId="3" borderId="3" xfId="0" applyNumberFormat="1" applyFont="1" applyFill="1" applyBorder="1"/>
    <xf numFmtId="164" fontId="10" fillId="3" borderId="14" xfId="0" applyNumberFormat="1" applyFont="1" applyFill="1" applyBorder="1"/>
    <xf numFmtId="164" fontId="10" fillId="3" borderId="0" xfId="0" applyNumberFormat="1" applyFont="1" applyFill="1"/>
    <xf numFmtId="164" fontId="10" fillId="3" borderId="10" xfId="0" applyNumberFormat="1" applyFont="1" applyFill="1" applyBorder="1"/>
    <xf numFmtId="164" fontId="10" fillId="3" borderId="16" xfId="0" applyNumberFormat="1" applyFont="1" applyFill="1" applyBorder="1" applyAlignment="1">
      <alignment horizontal="right"/>
    </xf>
    <xf numFmtId="164" fontId="10" fillId="3" borderId="17" xfId="0" applyNumberFormat="1" applyFont="1" applyFill="1" applyBorder="1" applyAlignment="1">
      <alignment horizontal="right"/>
    </xf>
    <xf numFmtId="164" fontId="10" fillId="3" borderId="18" xfId="0" applyNumberFormat="1" applyFont="1" applyFill="1" applyBorder="1" applyAlignment="1">
      <alignment horizontal="right"/>
    </xf>
    <xf numFmtId="164" fontId="10" fillId="3" borderId="8" xfId="0" applyNumberFormat="1" applyFont="1" applyFill="1" applyBorder="1" applyAlignment="1">
      <alignment horizontal="right"/>
    </xf>
    <xf numFmtId="0" fontId="1" fillId="2" borderId="0" xfId="0" applyFont="1" applyFill="1" applyAlignment="1">
      <alignment horizontal="right"/>
    </xf>
    <xf numFmtId="0" fontId="9" fillId="2" borderId="0" xfId="0" applyFont="1" applyFill="1"/>
    <xf numFmtId="0" fontId="15" fillId="2" borderId="0" xfId="0" applyFont="1" applyFill="1"/>
    <xf numFmtId="164" fontId="0" fillId="2" borderId="2" xfId="0" applyNumberFormat="1" applyFill="1" applyBorder="1" applyAlignment="1">
      <alignment horizontal="left"/>
    </xf>
    <xf numFmtId="0" fontId="5" fillId="2" borderId="22" xfId="0" applyFont="1" applyFill="1" applyBorder="1" applyAlignment="1">
      <alignment horizontal="left"/>
    </xf>
    <xf numFmtId="164" fontId="1" fillId="3" borderId="4" xfId="0" applyNumberFormat="1" applyFont="1" applyFill="1" applyBorder="1" applyAlignment="1">
      <alignment horizontal="left"/>
    </xf>
    <xf numFmtId="1" fontId="1" fillId="3" borderId="4" xfId="0" applyNumberFormat="1" applyFont="1" applyFill="1" applyBorder="1" applyAlignment="1">
      <alignment horizontal="left"/>
    </xf>
    <xf numFmtId="2" fontId="1" fillId="3" borderId="4" xfId="0" applyNumberFormat="1" applyFont="1" applyFill="1" applyBorder="1" applyAlignment="1">
      <alignment horizontal="left"/>
    </xf>
    <xf numFmtId="0" fontId="0" fillId="4" borderId="3" xfId="0" applyFill="1" applyBorder="1" applyAlignment="1">
      <alignment horizontal="left"/>
    </xf>
    <xf numFmtId="0" fontId="0" fillId="4" borderId="21" xfId="0" applyFill="1" applyBorder="1" applyAlignment="1">
      <alignment horizontal="left"/>
    </xf>
    <xf numFmtId="0" fontId="16" fillId="5" borderId="0" xfId="0" applyFont="1" applyFill="1"/>
    <xf numFmtId="0" fontId="17" fillId="5" borderId="0" xfId="0" applyFont="1" applyFill="1"/>
    <xf numFmtId="0" fontId="17" fillId="5" borderId="0" xfId="0" applyFont="1" applyFill="1" applyAlignment="1">
      <alignment horizontal="left"/>
    </xf>
    <xf numFmtId="0" fontId="0" fillId="2" borderId="3" xfId="0" applyFill="1" applyBorder="1" applyAlignment="1">
      <alignment vertical="top" wrapText="1"/>
    </xf>
    <xf numFmtId="0" fontId="13" fillId="4" borderId="2" xfId="0" applyFont="1" applyFill="1" applyBorder="1" applyAlignment="1" applyProtection="1">
      <alignment horizontal="center"/>
      <protection locked="0"/>
    </xf>
    <xf numFmtId="0" fontId="18" fillId="2" borderId="3" xfId="0" applyFont="1" applyFill="1" applyBorder="1"/>
    <xf numFmtId="1" fontId="13" fillId="0" borderId="2" xfId="0" applyNumberFormat="1" applyFont="1" applyBorder="1" applyAlignment="1">
      <alignment horizontal="center"/>
    </xf>
    <xf numFmtId="0" fontId="18" fillId="2" borderId="3" xfId="0" applyFont="1" applyFill="1" applyBorder="1" applyAlignment="1">
      <alignment wrapText="1"/>
    </xf>
    <xf numFmtId="0" fontId="1" fillId="2" borderId="3" xfId="0" applyFont="1" applyFill="1" applyBorder="1" applyAlignment="1">
      <alignment horizontal="left" vertical="top" wrapText="1"/>
    </xf>
    <xf numFmtId="0" fontId="1" fillId="0" borderId="19" xfId="0" applyFont="1" applyFill="1" applyBorder="1"/>
    <xf numFmtId="0" fontId="1" fillId="0" borderId="3" xfId="0" applyFont="1" applyFill="1" applyBorder="1"/>
    <xf numFmtId="0" fontId="5" fillId="0" borderId="3" xfId="0" applyFont="1" applyFill="1" applyBorder="1"/>
    <xf numFmtId="0" fontId="17" fillId="5" borderId="0" xfId="0" applyFont="1" applyFill="1" applyAlignment="1">
      <alignment vertical="top" wrapText="1"/>
    </xf>
    <xf numFmtId="0" fontId="10" fillId="2" borderId="3" xfId="0" applyFont="1" applyFill="1" applyBorder="1" applyAlignment="1">
      <alignment horizontal="left" vertical="center"/>
    </xf>
    <xf numFmtId="0" fontId="12" fillId="4" borderId="21" xfId="0" applyFont="1" applyFill="1" applyBorder="1" applyAlignment="1">
      <alignment horizontal="left" vertical="center" wrapText="1"/>
    </xf>
    <xf numFmtId="0" fontId="10" fillId="4" borderId="21" xfId="0" applyFont="1" applyFill="1" applyBorder="1" applyAlignment="1">
      <alignment horizontal="left" vertical="center" wrapText="1"/>
    </xf>
  </cellXfs>
  <cellStyles count="1">
    <cellStyle name="Normaali" xfId="0" builtinId="0"/>
  </cellStyles>
  <dxfs count="0"/>
  <tableStyles count="0" defaultTableStyle="TableStyleMedium2" defaultPivotStyle="PivotStyleMedium9"/>
  <colors>
    <mruColors>
      <color rgb="FFF4A6C9"/>
      <color rgb="FFF6B8D4"/>
      <color rgb="FF65CFFF"/>
      <color rgb="FFED6EA7"/>
      <color rgb="FF009F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304800</xdr:colOff>
      <xdr:row>0</xdr:row>
      <xdr:rowOff>114300</xdr:rowOff>
    </xdr:from>
    <xdr:to>
      <xdr:col>3</xdr:col>
      <xdr:colOff>967740</xdr:colOff>
      <xdr:row>3</xdr:row>
      <xdr:rowOff>57150</xdr:rowOff>
    </xdr:to>
    <xdr:pic>
      <xdr:nvPicPr>
        <xdr:cNvPr id="2" name="Picture 1">
          <a:extLst>
            <a:ext uri="{FF2B5EF4-FFF2-40B4-BE49-F238E27FC236}">
              <a16:creationId xmlns:a16="http://schemas.microsoft.com/office/drawing/2014/main" id="{B0823435-4618-2EAA-CC1B-722D008DA2F2}"/>
            </a:ext>
          </a:extLst>
        </xdr:cNvPr>
        <xdr:cNvPicPr>
          <a:picLocks noChangeAspect="1"/>
        </xdr:cNvPicPr>
      </xdr:nvPicPr>
      <xdr:blipFill>
        <a:blip xmlns:r="http://schemas.openxmlformats.org/officeDocument/2006/relationships" r:embed="rId1"/>
        <a:stretch>
          <a:fillRect/>
        </a:stretch>
      </xdr:blipFill>
      <xdr:spPr>
        <a:xfrm>
          <a:off x="8582025" y="114300"/>
          <a:ext cx="657225"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76"/>
  <sheetViews>
    <sheetView tabSelected="1" topLeftCell="A14" zoomScale="85" zoomScaleNormal="85" workbookViewId="0">
      <selection activeCell="D39" sqref="D39"/>
    </sheetView>
  </sheetViews>
  <sheetFormatPr defaultColWidth="8.69921875" defaultRowHeight="13.8"/>
  <cols>
    <col min="1" max="1" width="68" style="16" customWidth="1"/>
    <col min="2" max="2" width="21" style="16" customWidth="1"/>
    <col min="3" max="3" width="20.09765625" style="16" customWidth="1"/>
    <col min="4" max="4" width="15.3984375" style="17" customWidth="1"/>
    <col min="5" max="5" width="2.69921875" style="16" customWidth="1"/>
    <col min="6" max="6" width="17.09765625" style="17" customWidth="1"/>
    <col min="7" max="16384" width="8.69921875" style="16"/>
  </cols>
  <sheetData>
    <row r="2" spans="1:7" s="13" customFormat="1" ht="20.25" customHeight="1">
      <c r="A2" s="12" t="s">
        <v>0</v>
      </c>
      <c r="F2" s="14"/>
    </row>
    <row r="3" spans="1:7" ht="22.5" customHeight="1">
      <c r="A3" s="15" t="s">
        <v>1</v>
      </c>
      <c r="D3" s="14"/>
    </row>
    <row r="4" spans="1:7" s="1" customFormat="1" ht="21" customHeight="1">
      <c r="C4" s="59"/>
      <c r="D4" s="59"/>
      <c r="E4" s="59"/>
      <c r="F4" s="59"/>
      <c r="G4" s="59"/>
    </row>
    <row r="5" spans="1:7" s="1" customFormat="1" ht="90" customHeight="1">
      <c r="A5" s="82" t="s">
        <v>2</v>
      </c>
      <c r="B5" s="83"/>
      <c r="C5" s="83"/>
      <c r="D5" s="83"/>
      <c r="F5" s="3"/>
      <c r="G5" s="18"/>
    </row>
    <row r="6" spans="1:7" ht="15" customHeight="1"/>
    <row r="7" spans="1:7" s="1" customFormat="1" ht="21.75" customHeight="1">
      <c r="A7" s="81" t="s">
        <v>3</v>
      </c>
      <c r="B7" s="81"/>
      <c r="C7" s="81"/>
      <c r="D7" s="81"/>
      <c r="F7" s="3"/>
    </row>
    <row r="8" spans="1:7" s="1" customFormat="1" ht="15" customHeight="1">
      <c r="A8" s="2"/>
      <c r="B8" s="2"/>
      <c r="C8" s="2"/>
      <c r="D8" s="2"/>
      <c r="E8" s="2"/>
      <c r="F8" s="3"/>
    </row>
    <row r="9" spans="1:7" s="1" customFormat="1" ht="15" customHeight="1">
      <c r="A9" s="45" t="s">
        <v>4</v>
      </c>
      <c r="B9" s="46"/>
      <c r="C9" s="72">
        <v>1</v>
      </c>
      <c r="D9" s="47" t="s">
        <v>5</v>
      </c>
      <c r="F9" s="3"/>
    </row>
    <row r="10" spans="1:7" s="1" customFormat="1" ht="15" customHeight="1">
      <c r="A10" s="48" t="s">
        <v>6</v>
      </c>
      <c r="B10" s="46"/>
      <c r="C10" s="74">
        <f>C9*27</f>
        <v>27</v>
      </c>
      <c r="D10" s="47" t="s">
        <v>7</v>
      </c>
      <c r="F10" s="3"/>
    </row>
    <row r="11" spans="1:7" s="1" customFormat="1" ht="15" customHeight="1">
      <c r="A11" s="19"/>
      <c r="B11" s="20"/>
      <c r="C11" s="3"/>
      <c r="D11" s="3"/>
      <c r="E11" s="3"/>
      <c r="F11" s="3"/>
    </row>
    <row r="12" spans="1:7" ht="15" customHeight="1"/>
    <row r="13" spans="1:7" ht="15" customHeight="1">
      <c r="A13" s="37" t="s">
        <v>8</v>
      </c>
      <c r="B13" s="77" t="s">
        <v>75</v>
      </c>
      <c r="C13" s="42"/>
      <c r="D13" s="38" t="s">
        <v>7</v>
      </c>
    </row>
    <row r="14" spans="1:7" ht="15" customHeight="1">
      <c r="A14" s="40" t="s">
        <v>9</v>
      </c>
      <c r="B14" s="40" t="s">
        <v>10</v>
      </c>
      <c r="C14" s="39"/>
      <c r="D14" s="41">
        <v>0.3</v>
      </c>
    </row>
    <row r="15" spans="1:7" ht="15" customHeight="1" thickBot="1">
      <c r="A15" s="40" t="s">
        <v>11</v>
      </c>
      <c r="B15" s="40" t="s">
        <v>10</v>
      </c>
      <c r="C15" s="39"/>
      <c r="D15" s="41">
        <v>0.3</v>
      </c>
      <c r="F15" s="16"/>
    </row>
    <row r="16" spans="1:7" ht="15" customHeight="1" thickBot="1">
      <c r="C16" s="17"/>
      <c r="D16" s="65">
        <f>D14+D15</f>
        <v>0.6</v>
      </c>
      <c r="F16" s="36"/>
    </row>
    <row r="17" spans="1:7" ht="15" customHeight="1">
      <c r="C17" s="17"/>
    </row>
    <row r="18" spans="1:7" ht="15" customHeight="1">
      <c r="A18" s="73" t="s">
        <v>12</v>
      </c>
      <c r="B18" s="78" t="s">
        <v>75</v>
      </c>
      <c r="C18" s="32" t="s">
        <v>13</v>
      </c>
      <c r="D18" s="32" t="s">
        <v>7</v>
      </c>
      <c r="F18" s="21"/>
      <c r="G18" s="22"/>
    </row>
    <row r="19" spans="1:7" ht="15" customHeight="1">
      <c r="A19" s="29" t="s">
        <v>14</v>
      </c>
      <c r="B19" s="29" t="s">
        <v>15</v>
      </c>
      <c r="C19" s="66"/>
      <c r="D19" s="43">
        <f>C19/14</f>
        <v>0</v>
      </c>
      <c r="F19" s="21"/>
      <c r="G19" s="23"/>
    </row>
    <row r="20" spans="1:7" ht="15" customHeight="1">
      <c r="A20" s="29" t="s">
        <v>16</v>
      </c>
      <c r="B20" s="29" t="s">
        <v>17</v>
      </c>
      <c r="C20" s="66"/>
      <c r="D20" s="43">
        <f>C20/11</f>
        <v>0</v>
      </c>
      <c r="F20" s="21"/>
      <c r="G20" s="22"/>
    </row>
    <row r="21" spans="1:7" ht="15" customHeight="1">
      <c r="A21" s="29" t="s">
        <v>18</v>
      </c>
      <c r="B21" s="29" t="s">
        <v>19</v>
      </c>
      <c r="C21" s="66"/>
      <c r="D21" s="43">
        <f>C21/8</f>
        <v>0</v>
      </c>
      <c r="G21" s="23"/>
    </row>
    <row r="22" spans="1:7" ht="15" customHeight="1" thickBot="1">
      <c r="A22" s="29" t="s">
        <v>20</v>
      </c>
      <c r="B22" s="29" t="s">
        <v>21</v>
      </c>
      <c r="C22" s="66"/>
      <c r="D22" s="43">
        <f>C22/6.5</f>
        <v>0</v>
      </c>
      <c r="F22" s="16"/>
      <c r="G22" s="23"/>
    </row>
    <row r="23" spans="1:7" ht="15" customHeight="1" thickBot="1">
      <c r="A23" s="60" t="s">
        <v>22</v>
      </c>
      <c r="C23" s="17"/>
      <c r="D23" s="63">
        <f>SUM(D19:D22)</f>
        <v>0</v>
      </c>
      <c r="G23" s="23"/>
    </row>
    <row r="24" spans="1:7" ht="15" customHeight="1">
      <c r="A24" s="60" t="s">
        <v>23</v>
      </c>
      <c r="C24" s="17"/>
      <c r="F24" s="21"/>
      <c r="G24" s="23"/>
    </row>
    <row r="25" spans="1:7" ht="15" customHeight="1">
      <c r="C25" s="17"/>
      <c r="F25" s="21"/>
      <c r="G25" s="23"/>
    </row>
    <row r="26" spans="1:7" ht="15" customHeight="1">
      <c r="A26" s="34" t="s">
        <v>24</v>
      </c>
      <c r="B26" s="79" t="s">
        <v>75</v>
      </c>
      <c r="C26" s="32" t="s">
        <v>25</v>
      </c>
      <c r="D26" s="32" t="s">
        <v>7</v>
      </c>
      <c r="F26" s="21"/>
      <c r="G26" s="23"/>
    </row>
    <row r="27" spans="1:7" ht="29.4" customHeight="1">
      <c r="A27" s="29" t="s">
        <v>26</v>
      </c>
      <c r="B27" s="71" t="s">
        <v>27</v>
      </c>
      <c r="C27" s="66"/>
      <c r="D27" s="43">
        <f>C27/60*1.5</f>
        <v>0</v>
      </c>
      <c r="F27" s="21"/>
      <c r="G27" s="23"/>
    </row>
    <row r="28" spans="1:7" ht="26.4" customHeight="1">
      <c r="A28" s="29" t="s">
        <v>28</v>
      </c>
      <c r="B28" s="71" t="s">
        <v>27</v>
      </c>
      <c r="C28" s="66"/>
      <c r="D28" s="43">
        <f>C28/60*1.5</f>
        <v>0</v>
      </c>
    </row>
    <row r="29" spans="1:7" ht="28.95" customHeight="1">
      <c r="A29" s="29"/>
      <c r="B29" s="28"/>
      <c r="C29" s="76" t="s">
        <v>29</v>
      </c>
      <c r="D29" s="33"/>
    </row>
    <row r="30" spans="1:7" ht="30.6" customHeight="1" thickBot="1">
      <c r="A30" s="44" t="s">
        <v>30</v>
      </c>
      <c r="B30" s="71" t="s">
        <v>31</v>
      </c>
      <c r="C30" s="66"/>
      <c r="D30" s="43">
        <f>C30/12</f>
        <v>0</v>
      </c>
      <c r="F30" s="16"/>
    </row>
    <row r="31" spans="1:7" ht="15" customHeight="1" thickBot="1">
      <c r="A31" s="25"/>
      <c r="B31" s="24"/>
      <c r="C31" s="17"/>
      <c r="D31" s="63">
        <f>SUM(D27:D30)</f>
        <v>0</v>
      </c>
    </row>
    <row r="32" spans="1:7" ht="15" customHeight="1">
      <c r="A32" s="25"/>
      <c r="B32" s="24"/>
      <c r="C32" s="17"/>
    </row>
    <row r="33" spans="1:11" ht="15" customHeight="1">
      <c r="A33" s="75" t="s">
        <v>32</v>
      </c>
      <c r="B33" s="78" t="s">
        <v>75</v>
      </c>
      <c r="C33" s="30" t="s">
        <v>13</v>
      </c>
      <c r="D33" s="30" t="s">
        <v>7</v>
      </c>
      <c r="K33" s="26"/>
    </row>
    <row r="34" spans="1:11" ht="15" customHeight="1">
      <c r="A34" s="29" t="s">
        <v>33</v>
      </c>
      <c r="B34" s="29" t="s">
        <v>34</v>
      </c>
      <c r="C34" s="66"/>
      <c r="D34" s="33">
        <f>C34*1.5</f>
        <v>0</v>
      </c>
      <c r="K34" s="26"/>
    </row>
    <row r="35" spans="1:11" ht="15" customHeight="1">
      <c r="A35" s="29" t="s">
        <v>35</v>
      </c>
      <c r="B35" s="29" t="s">
        <v>36</v>
      </c>
      <c r="C35" s="66"/>
      <c r="D35" s="33">
        <f>C35*2.5</f>
        <v>0</v>
      </c>
    </row>
    <row r="36" spans="1:11" ht="33" customHeight="1" thickBot="1">
      <c r="A36" s="35" t="s">
        <v>37</v>
      </c>
      <c r="B36" s="29" t="s">
        <v>38</v>
      </c>
      <c r="C36" s="66"/>
      <c r="D36" s="33">
        <f>C36</f>
        <v>0</v>
      </c>
      <c r="F36" s="16"/>
    </row>
    <row r="37" spans="1:11" ht="15" customHeight="1" thickBot="1">
      <c r="A37" s="24"/>
      <c r="C37" s="17"/>
      <c r="D37" s="64">
        <f>SUM(D34:D36)</f>
        <v>0</v>
      </c>
    </row>
    <row r="38" spans="1:11" ht="15" customHeight="1">
      <c r="C38" s="17"/>
    </row>
    <row r="39" spans="1:11" ht="15" customHeight="1">
      <c r="A39" s="34" t="s">
        <v>39</v>
      </c>
      <c r="B39" s="78" t="s">
        <v>75</v>
      </c>
      <c r="C39" s="32" t="s">
        <v>40</v>
      </c>
      <c r="D39" s="32" t="s">
        <v>7</v>
      </c>
    </row>
    <row r="40" spans="1:11" ht="15" customHeight="1">
      <c r="A40" s="35" t="s">
        <v>41</v>
      </c>
      <c r="B40" s="29" t="s">
        <v>42</v>
      </c>
      <c r="C40" s="66"/>
      <c r="D40" s="43">
        <f>C40/30</f>
        <v>0</v>
      </c>
    </row>
    <row r="41" spans="1:11" ht="30.6" customHeight="1" thickBot="1">
      <c r="A41" s="35" t="s">
        <v>43</v>
      </c>
      <c r="B41" s="29" t="s">
        <v>44</v>
      </c>
      <c r="C41" s="66"/>
      <c r="D41" s="43">
        <f>C41/12</f>
        <v>0</v>
      </c>
      <c r="F41" s="16"/>
    </row>
    <row r="42" spans="1:11" ht="15" customHeight="1" thickBot="1">
      <c r="A42" s="24"/>
      <c r="C42" s="17"/>
      <c r="D42" s="63">
        <f>SUM(D40:D41)</f>
        <v>0</v>
      </c>
    </row>
    <row r="43" spans="1:11" ht="15" customHeight="1">
      <c r="C43" s="17"/>
    </row>
    <row r="44" spans="1:11" ht="15" customHeight="1">
      <c r="A44" s="31" t="s">
        <v>45</v>
      </c>
      <c r="B44" s="78" t="s">
        <v>75</v>
      </c>
      <c r="C44" s="62" t="s">
        <v>46</v>
      </c>
      <c r="D44" s="32" t="s">
        <v>7</v>
      </c>
    </row>
    <row r="45" spans="1:11" ht="15" customHeight="1">
      <c r="A45" s="33" t="s">
        <v>47</v>
      </c>
      <c r="B45" s="40" t="s">
        <v>48</v>
      </c>
      <c r="C45" s="67"/>
      <c r="D45" s="61">
        <f>C45/30</f>
        <v>0</v>
      </c>
    </row>
    <row r="46" spans="1:11" ht="15" customHeight="1">
      <c r="A46" s="35" t="s">
        <v>49</v>
      </c>
      <c r="B46" s="40" t="s">
        <v>50</v>
      </c>
      <c r="C46" s="67"/>
      <c r="D46" s="61">
        <f>C46/4</f>
        <v>0</v>
      </c>
    </row>
    <row r="47" spans="1:11" ht="30" customHeight="1" thickBot="1">
      <c r="A47" s="71" t="s">
        <v>51</v>
      </c>
      <c r="B47" s="40" t="s">
        <v>52</v>
      </c>
      <c r="C47" s="67"/>
      <c r="D47" s="61">
        <f>C47/2</f>
        <v>0</v>
      </c>
      <c r="F47" s="16"/>
    </row>
    <row r="48" spans="1:11" ht="15" customHeight="1" thickBot="1">
      <c r="A48" s="60" t="s">
        <v>53</v>
      </c>
      <c r="D48" s="63">
        <f>SUM(D45:D47)</f>
        <v>0</v>
      </c>
    </row>
    <row r="49" spans="1:4">
      <c r="A49" s="60" t="s">
        <v>54</v>
      </c>
      <c r="B49" s="24"/>
    </row>
    <row r="50" spans="1:4">
      <c r="A50" s="60" t="s">
        <v>55</v>
      </c>
    </row>
    <row r="51" spans="1:4" ht="14.4" thickBot="1">
      <c r="C51" s="58" t="s">
        <v>7</v>
      </c>
      <c r="D51" s="58" t="s">
        <v>56</v>
      </c>
    </row>
    <row r="52" spans="1:4">
      <c r="A52" s="4" t="s">
        <v>8</v>
      </c>
      <c r="B52" s="5"/>
      <c r="C52" s="49">
        <f>D16</f>
        <v>0.6</v>
      </c>
      <c r="D52" s="54">
        <f>C52/C58*100</f>
        <v>100</v>
      </c>
    </row>
    <row r="53" spans="1:4">
      <c r="A53" s="6" t="s">
        <v>57</v>
      </c>
      <c r="B53" s="7"/>
      <c r="C53" s="50">
        <f>D23</f>
        <v>0</v>
      </c>
      <c r="D53" s="55">
        <f>C53/C58*100</f>
        <v>0</v>
      </c>
    </row>
    <row r="54" spans="1:4">
      <c r="A54" s="6" t="s">
        <v>24</v>
      </c>
      <c r="B54" s="7"/>
      <c r="C54" s="50">
        <f>D31</f>
        <v>0</v>
      </c>
      <c r="D54" s="55">
        <f>C54/C58*100</f>
        <v>0</v>
      </c>
    </row>
    <row r="55" spans="1:4">
      <c r="A55" s="6" t="s">
        <v>58</v>
      </c>
      <c r="B55" s="7"/>
      <c r="C55" s="50">
        <f>D37</f>
        <v>0</v>
      </c>
      <c r="D55" s="55">
        <f>C55/C58*100</f>
        <v>0</v>
      </c>
    </row>
    <row r="56" spans="1:4">
      <c r="A56" s="6" t="s">
        <v>59</v>
      </c>
      <c r="B56" s="7"/>
      <c r="C56" s="50">
        <f>D42</f>
        <v>0</v>
      </c>
      <c r="D56" s="55">
        <f>C56/C58*100</f>
        <v>0</v>
      </c>
    </row>
    <row r="57" spans="1:4" ht="14.4" thickBot="1">
      <c r="A57" s="8" t="s">
        <v>45</v>
      </c>
      <c r="B57" s="9"/>
      <c r="C57" s="51">
        <f>D48</f>
        <v>0</v>
      </c>
      <c r="D57" s="56">
        <f>C57/C58*100</f>
        <v>0</v>
      </c>
    </row>
    <row r="58" spans="1:4" ht="14.4" thickTop="1">
      <c r="A58" s="6" t="s">
        <v>60</v>
      </c>
      <c r="B58" s="7"/>
      <c r="C58" s="52">
        <f>SUM(C52:C57)</f>
        <v>0.6</v>
      </c>
      <c r="D58" s="57">
        <f>SUM(D52:D57)</f>
        <v>100</v>
      </c>
    </row>
    <row r="59" spans="1:4" ht="14.4" thickBot="1">
      <c r="A59" s="10" t="s">
        <v>61</v>
      </c>
      <c r="B59" s="11"/>
      <c r="C59" s="53">
        <f>C58/27</f>
        <v>2.2222222222222223E-2</v>
      </c>
      <c r="D59" s="27"/>
    </row>
    <row r="63" spans="1:4" ht="14.4">
      <c r="A63" s="68" t="s">
        <v>62</v>
      </c>
      <c r="B63" s="69"/>
      <c r="C63" s="69"/>
      <c r="D63" s="70"/>
    </row>
    <row r="64" spans="1:4" ht="14.4">
      <c r="A64" s="69" t="s">
        <v>63</v>
      </c>
      <c r="B64" s="69"/>
      <c r="C64" s="69"/>
      <c r="D64" s="70"/>
    </row>
    <row r="65" spans="1:4" ht="14.4">
      <c r="A65" s="69" t="s">
        <v>64</v>
      </c>
      <c r="B65" s="69"/>
      <c r="C65" s="69"/>
      <c r="D65" s="70"/>
    </row>
    <row r="66" spans="1:4" ht="60.75" customHeight="1">
      <c r="A66" s="80" t="s">
        <v>65</v>
      </c>
      <c r="B66" s="80"/>
      <c r="C66" s="80"/>
      <c r="D66" s="80"/>
    </row>
    <row r="67" spans="1:4" ht="14.4">
      <c r="A67" s="69" t="s">
        <v>66</v>
      </c>
      <c r="B67" s="69"/>
      <c r="C67" s="69"/>
      <c r="D67" s="70"/>
    </row>
    <row r="69" spans="1:4">
      <c r="A69" s="15" t="s">
        <v>67</v>
      </c>
    </row>
    <row r="70" spans="1:4">
      <c r="A70" s="16" t="s">
        <v>68</v>
      </c>
    </row>
    <row r="71" spans="1:4">
      <c r="A71" s="16" t="s">
        <v>69</v>
      </c>
    </row>
    <row r="72" spans="1:4">
      <c r="A72" s="16" t="s">
        <v>70</v>
      </c>
    </row>
    <row r="73" spans="1:4">
      <c r="A73" s="16" t="s">
        <v>71</v>
      </c>
    </row>
    <row r="74" spans="1:4">
      <c r="A74" s="16" t="s">
        <v>72</v>
      </c>
    </row>
    <row r="75" spans="1:4">
      <c r="A75" s="15" t="s">
        <v>73</v>
      </c>
    </row>
    <row r="76" spans="1:4">
      <c r="A76" s="16" t="s">
        <v>74</v>
      </c>
    </row>
  </sheetData>
  <sheetProtection sheet="1" objects="1" scenarios="1"/>
  <protectedRanges>
    <protectedRange sqref="C47" name="Range17"/>
    <protectedRange sqref="C46" name="Kertaaminen pelillinen"/>
    <protectedRange sqref="C45" name="Yksinkertainen pelillinen"/>
    <protectedRange sqref="C41" name="Soveltavat kysymykset"/>
    <protectedRange sqref="C40" name="Kysymykset"/>
    <protectedRange sqref="C36" name="Keskustelutehtävä tms."/>
    <protectedRange sqref="C35" name="Vaativa teksti"/>
    <protectedRange sqref="C34" name="Helppo teksti"/>
    <protectedRange sqref="C30" name="Infograafit ym."/>
    <protectedRange sqref="C28" name="Podcastit minuutteina"/>
    <protectedRange sqref="C27" name="Videot minuutteina"/>
    <protectedRange sqref="C22" name="Vaativan tekstin ymmärtävä lukeminen"/>
    <protectedRange sqref="C21" name="Yleisen tekstin ymmärtävä lukeminen"/>
    <protectedRange sqref="C20" name="Vaativan tekstin silmäily"/>
    <protectedRange sqref="C19" name="Yleisen tekstin silmäly"/>
    <protectedRange sqref="C9" name="Opinnon laajuus"/>
    <protectedRange sqref="A7" name="Opinnon nimi"/>
  </protectedRanges>
  <mergeCells count="3">
    <mergeCell ref="A66:D66"/>
    <mergeCell ref="A7:D7"/>
    <mergeCell ref="A5:D5"/>
  </mergeCells>
  <pageMargins left="0.25" right="0.25" top="0.75" bottom="0.75" header="0.3" footer="0.3"/>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ce24072-3396-4bb1-a7a6-4c90deeba4f1">
      <Terms xmlns="http://schemas.microsoft.com/office/infopath/2007/PartnerControls"/>
    </lcf76f155ced4ddcb4097134ff3c332f>
    <TaxCatchAll xmlns="4cb4f1c2-1b8e-491c-9abf-3ae89a5f0e6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6A6E072E5EB24F45A4CAFE0DD18C98B4" ma:contentTypeVersion="18" ma:contentTypeDescription="Luo uusi asiakirja." ma:contentTypeScope="" ma:versionID="9ee36455eec75bffc1eaccdd596aae1c">
  <xsd:schema xmlns:xsd="http://www.w3.org/2001/XMLSchema" xmlns:xs="http://www.w3.org/2001/XMLSchema" xmlns:p="http://schemas.microsoft.com/office/2006/metadata/properties" xmlns:ns2="4ce24072-3396-4bb1-a7a6-4c90deeba4f1" xmlns:ns3="b18b8b70-f8b1-40b1-8cce-dd08da2bfe69" xmlns:ns4="4cb4f1c2-1b8e-491c-9abf-3ae89a5f0e6c" targetNamespace="http://schemas.microsoft.com/office/2006/metadata/properties" ma:root="true" ma:fieldsID="042b8e23c61943f2f11d1910a9249ba3" ns2:_="" ns3:_="" ns4:_="">
    <xsd:import namespace="4ce24072-3396-4bb1-a7a6-4c90deeba4f1"/>
    <xsd:import namespace="b18b8b70-f8b1-40b1-8cce-dd08da2bfe69"/>
    <xsd:import namespace="4cb4f1c2-1b8e-491c-9abf-3ae89a5f0e6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e24072-3396-4bb1-a7a6-4c90deeba4f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Kuvien tunnisteet" ma:readOnly="false" ma:fieldId="{5cf76f15-5ced-4ddc-b409-7134ff3c332f}" ma:taxonomyMulti="true" ma:sspId="1b524aec-822c-496a-ac04-7365e57914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8b8b70-f8b1-40b1-8cce-dd08da2bfe69" elementFormDefault="qualified">
    <xsd:import namespace="http://schemas.microsoft.com/office/2006/documentManagement/types"/>
    <xsd:import namespace="http://schemas.microsoft.com/office/infopath/2007/PartnerControls"/>
    <xsd:element name="SharedWithUsers" ma:index="10"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Jakamisen tiedot"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b4f1c2-1b8e-491c-9abf-3ae89a5f0e6c"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9afd701-5b53-481b-b2a8-6dc3b4addcca}" ma:internalName="TaxCatchAll" ma:showField="CatchAllData" ma:web="b18b8b70-f8b1-40b1-8cce-dd08da2bfe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7ABE79-FEAF-4279-BD11-6C5A1338DBEF}">
  <ds:schemaRefs>
    <ds:schemaRef ds:uri="http://schemas.microsoft.com/sharepoint/v3/contenttype/forms"/>
  </ds:schemaRefs>
</ds:datastoreItem>
</file>

<file path=customXml/itemProps2.xml><?xml version="1.0" encoding="utf-8"?>
<ds:datastoreItem xmlns:ds="http://schemas.openxmlformats.org/officeDocument/2006/customXml" ds:itemID="{70CBDE3F-C57F-4A04-BC3B-0C63C6FC7123}">
  <ds:schemaRefs>
    <ds:schemaRef ds:uri="http://schemas.microsoft.com/office/2006/metadata/properties"/>
    <ds:schemaRef ds:uri="http://schemas.microsoft.com/office/infopath/2007/PartnerControls"/>
    <ds:schemaRef ds:uri="4ce24072-3396-4bb1-a7a6-4c90deeba4f1"/>
    <ds:schemaRef ds:uri="4cb4f1c2-1b8e-491c-9abf-3ae89a5f0e6c"/>
  </ds:schemaRefs>
</ds:datastoreItem>
</file>

<file path=customXml/itemProps3.xml><?xml version="1.0" encoding="utf-8"?>
<ds:datastoreItem xmlns:ds="http://schemas.openxmlformats.org/officeDocument/2006/customXml" ds:itemID="{9B175776-26CB-44C8-A0A7-35C6C85AD9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e24072-3396-4bb1-a7a6-4c90deeba4f1"/>
    <ds:schemaRef ds:uri="b18b8b70-f8b1-40b1-8cce-dd08da2bfe69"/>
    <ds:schemaRef ds:uri="4cb4f1c2-1b8e-491c-9abf-3ae89a5f0e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Mitoituslaskuri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Virve Pekkarinen</dc:creator>
  <cp:keywords/>
  <dc:description/>
  <cp:lastModifiedBy>Virve Pekkarinen</cp:lastModifiedBy>
  <cp:revision/>
  <dcterms:created xsi:type="dcterms:W3CDTF">2024-09-13T10:11:06Z</dcterms:created>
  <dcterms:modified xsi:type="dcterms:W3CDTF">2024-10-25T14:24:58Z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0x0101006A6E072E5EB24F45A4CAFE0DD18C98B4</vt:lpwstr>
  </property>
  <property fmtid="{D5CDD505-2E9C-101B-9397-08002B2CF9AE}" pid="3" name="MediaServiceImageTags">
    <vt:lpwstr/>
  </property>
</Properties>
</file>